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19329788-1779-4EB7-965E-9CB3BE7A4DA0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Input'!$A$1:$K$48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<sst xmlns="http://schemas.openxmlformats.org/spreadsheetml/2006/main" count="187" uniqueCount="60">
  <si>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</si>
  <si>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</si>
  <si>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</si>
  <si>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</si>
  <si>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</si>
  <si>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</si>
  <si>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</si>
  <si>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</si>
  <si>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</si>
  <si>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</si>
  <si>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</si>
  <si>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</si>
  <si>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</si>
  <si>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</si>
  <si>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</si>
  <si>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</si>
  <si>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</si>
  <si>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</si>
  <si>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</si>
  <si>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</si>
  <si>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</si>
  <si>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</si>
  <si>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</si>
  <si>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</si>
  <si>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</si>
  <si>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</si>
  <si>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</si>
  <si>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</si>
  <si>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</si>
  <si>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</si>
  <si>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</si>
  <si>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</si>
  <si>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</si>
  <si>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</si>
  <si>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</si>
  <si>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</si>
  <si>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</si>
  <si>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</si>
  <si>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</si>
  <si>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</si>
  <si>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</si>
  <si>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</si>
  <si>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</si>
  <si>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</si>
  <si>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</si>
  <si>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</si>
  <si>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</si>
  <si>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</si>
  <si>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</si>
  <si>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</si>
  <si>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</si>
  <si>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</si>
  <si>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</si>
  <si>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</si>
  <si>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</si>
  <si>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>Current Year (2021)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</si>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</sst>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38912"/>
        <c:axId val="123640448"/>
      </c:barChart>
      <c:catAx>
        <c:axId val="12363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40448"/>
        <c:crosses val="autoZero"/>
        <c:auto val="1"/>
        <c:lblAlgn val="ctr"/>
        <c:lblOffset val="100"/>
        <c:noMultiLvlLbl val="0"/>
      </c:catAx>
      <c:valAx>
        <c:axId val="12364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3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683200"/>
        <c:axId val="123684736"/>
      </c:barChart>
      <c:catAx>
        <c:axId val="1236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84736"/>
        <c:crosses val="autoZero"/>
        <c:auto val="1"/>
        <c:lblAlgn val="ctr"/>
        <c:lblOffset val="100"/>
        <c:noMultiLvlLbl val="0"/>
      </c:catAx>
      <c:valAx>
        <c:axId val="1236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8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714944"/>
        <c:axId val="123724928"/>
      </c:barChart>
      <c:catAx>
        <c:axId val="12371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24928"/>
        <c:crosses val="autoZero"/>
        <c:auto val="1"/>
        <c:lblAlgn val="ctr"/>
        <c:lblOffset val="100"/>
        <c:noMultiLvlLbl val="0"/>
      </c:catAx>
      <c:valAx>
        <c:axId val="1237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1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828864"/>
        <c:axId val="123830656"/>
      </c:barChart>
      <c:catAx>
        <c:axId val="1238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30656"/>
        <c:crosses val="autoZero"/>
        <c:auto val="1"/>
        <c:lblAlgn val="ctr"/>
        <c:lblOffset val="100"/>
        <c:noMultiLvlLbl val="0"/>
      </c:catAx>
      <c:valAx>
        <c:axId val="12383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2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7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47"/>
      <c r="Z1" s="47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5" t="str">
        <f>'Demand Input'!C8</f>
        <v>Providence Water Supply Board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6" t="s">
        <v>8</v>
      </c>
      <c r="E31" s="66"/>
      <c r="F31" s="16"/>
      <c r="G31" s="66" t="s">
        <v>9</v>
      </c>
      <c r="H31" s="66"/>
      <c r="I31" s="16"/>
      <c r="J31" s="66" t="s">
        <v>10</v>
      </c>
      <c r="K31" s="66"/>
      <c r="L31" s="16"/>
      <c r="M31" s="66" t="s">
        <v>2</v>
      </c>
      <c r="N31" s="66"/>
      <c r="O31" s="16"/>
      <c r="P31" s="66" t="s">
        <v>11</v>
      </c>
      <c r="Q31" s="66"/>
      <c r="R31" s="16"/>
      <c r="S31" s="66" t="s">
        <v>12</v>
      </c>
      <c r="T31" s="66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4">
        <f>E35/D35-1</f>
        <v>-8.6041727338824758E-3</v>
      </c>
      <c r="E36" s="64"/>
      <c r="F36" s="19"/>
      <c r="G36" s="64">
        <f>H35/G35-1</f>
        <v>1.9519184306664883E-2</v>
      </c>
      <c r="H36" s="64"/>
      <c r="I36" s="19"/>
      <c r="J36" s="64">
        <f>K35/J35-1</f>
        <v>-0.14985915549458051</v>
      </c>
      <c r="K36" s="64"/>
      <c r="L36" s="19"/>
      <c r="M36" s="64">
        <f>N35/M35-1</f>
        <v>-0.14896130236194527</v>
      </c>
      <c r="N36" s="64"/>
      <c r="O36" s="19"/>
      <c r="P36" s="64">
        <f>Q35/P35-1</f>
        <v>0.22099213680738128</v>
      </c>
      <c r="Q36" s="64"/>
      <c r="R36" s="19"/>
      <c r="S36" s="64">
        <f>T35/S35-1</f>
        <v>0.21084648017463303</v>
      </c>
      <c r="T36" s="64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6" t="s">
        <v>13</v>
      </c>
      <c r="E38" s="66"/>
      <c r="F38" s="28"/>
      <c r="G38" s="66" t="s">
        <v>49</v>
      </c>
      <c r="H38" s="66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4">
        <f>E42/D42-1</f>
        <v>0.11768018641935307</v>
      </c>
      <c r="E43" s="64"/>
      <c r="F43" s="28"/>
      <c r="G43" s="64">
        <f>H42/G42-1</f>
        <v>0.14386838001032709</v>
      </c>
      <c r="H43" s="64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3" t="s">
        <v>23</v>
      </c>
      <c r="B50" s="63"/>
      <c r="C50" s="63"/>
      <c r="D50" s="63"/>
      <c r="E50" s="63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tabSelected="1" view="pageBreakPreview" topLeftCell="A13" zoomScaleNormal="100" zoomScaleSheetLayoutView="100" workbookViewId="0">
      <selection activeCell="I24" sqref="I24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1" width="18.33203125" style="8" customWidth="1"/>
    <col min="12" max="16384" width="9.109375" style="8"/>
  </cols>
  <sheetData>
    <row r="1" spans="1:71" ht="15" customHeight="1" x14ac:dyDescent="0.3">
      <c r="A1" s="72" t="s">
        <v>21</v>
      </c>
      <c r="B1" s="73"/>
      <c r="C1" s="73"/>
      <c r="D1" s="73"/>
      <c r="E1" s="73"/>
      <c r="F1" s="73"/>
      <c r="G1" s="73"/>
      <c r="H1" s="73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73"/>
      <c r="B2" s="73"/>
      <c r="C2" s="73"/>
      <c r="D2" s="73"/>
      <c r="E2" s="73"/>
      <c r="F2" s="73"/>
      <c r="G2" s="73"/>
      <c r="H2" s="73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73"/>
      <c r="B3" s="73"/>
      <c r="C3" s="73"/>
      <c r="D3" s="73"/>
      <c r="E3" s="73"/>
      <c r="F3" s="73"/>
      <c r="G3" s="73"/>
      <c r="H3" s="7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73"/>
      <c r="B4" s="73"/>
      <c r="C4" s="73"/>
      <c r="D4" s="73"/>
      <c r="E4" s="73"/>
      <c r="F4" s="73"/>
      <c r="G4" s="73"/>
      <c r="H4" s="73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3"/>
      <c r="B5" s="33"/>
      <c r="C5" s="74" t="str">
        <f>C8</f>
        <v>Providence Water Supply Board</v>
      </c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3"/>
      <c r="B6" s="33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4"/>
      <c r="B8" s="35" t="s">
        <v>19</v>
      </c>
      <c r="C8" s="76" t="s">
        <v>59</v>
      </c>
      <c r="D8" s="76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4"/>
      <c r="B9" s="35" t="s">
        <v>15</v>
      </c>
      <c r="C9" s="76" t="s">
        <v>48</v>
      </c>
      <c r="D9" s="76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4"/>
      <c r="B10" s="35" t="s">
        <v>18</v>
      </c>
      <c r="C10" s="76" t="s">
        <v>47</v>
      </c>
      <c r="D10" s="76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6"/>
      <c r="B12" s="71"/>
      <c r="C12" s="71"/>
      <c r="D12" s="71"/>
      <c r="E12" s="71"/>
      <c r="F12" s="71"/>
      <c r="G12" s="71"/>
      <c r="H12" s="71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7"/>
      <c r="B14" s="75" t="str">
        <f>"Input Customer Demand ("&amp;C9&amp;")"</f>
        <v>Input Customer Demand (Ccf)</v>
      </c>
      <c r="C14" s="75"/>
      <c r="D14" s="75"/>
      <c r="E14" s="75"/>
      <c r="F14" s="75"/>
      <c r="G14" s="75"/>
      <c r="H14" s="75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7"/>
      <c r="B15" s="69" t="s">
        <v>16</v>
      </c>
      <c r="C15" s="69"/>
      <c r="D15" s="69"/>
      <c r="E15" s="69"/>
      <c r="F15" s="69"/>
      <c r="G15" s="69"/>
      <c r="H15" s="69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6"/>
      <c r="B16" s="68" t="s">
        <v>17</v>
      </c>
      <c r="C16" s="68"/>
      <c r="D16" s="68"/>
      <c r="E16" s="36"/>
      <c r="F16" s="68" t="s">
        <v>54</v>
      </c>
      <c r="G16" s="68"/>
      <c r="H16" s="68"/>
      <c r="I16" s="68" t="s">
        <v>55</v>
      </c>
      <c r="J16" s="68"/>
      <c r="K16" s="6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1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1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1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1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1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1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1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1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/>
      <c r="J25" s="20"/>
      <c r="K25" s="20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1" t="s">
        <v>49</v>
      </c>
      <c r="B26" s="58">
        <v>769938</v>
      </c>
      <c r="C26" s="58">
        <v>390084</v>
      </c>
      <c r="D26" s="58">
        <v>1117474</v>
      </c>
      <c r="E26" s="21"/>
      <c r="F26" s="58">
        <v>816948.37</v>
      </c>
      <c r="G26" s="58">
        <v>337663.69</v>
      </c>
      <c r="H26" s="58">
        <v>1450543.6</v>
      </c>
      <c r="I26" s="58"/>
      <c r="J26" s="58"/>
      <c r="K26" s="5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1" t="s">
        <v>50</v>
      </c>
      <c r="B27" s="58">
        <v>717514.6</v>
      </c>
      <c r="C27" s="58">
        <v>383327.3</v>
      </c>
      <c r="D27" s="58">
        <v>990426.03</v>
      </c>
      <c r="E27" s="21"/>
      <c r="F27" s="58">
        <v>773312.4</v>
      </c>
      <c r="G27" s="58">
        <v>324650.3</v>
      </c>
      <c r="H27" s="58">
        <v>1116227.04</v>
      </c>
      <c r="I27" s="58"/>
      <c r="J27" s="58"/>
      <c r="K27" s="5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1" t="s">
        <v>51</v>
      </c>
      <c r="B28" s="58">
        <v>588183.25</v>
      </c>
      <c r="C28" s="58">
        <v>324087.34999999998</v>
      </c>
      <c r="D28" s="58">
        <v>652853.28</v>
      </c>
      <c r="E28" s="21"/>
      <c r="F28" s="58">
        <v>665154.3899999999</v>
      </c>
      <c r="G28" s="58">
        <v>294139.772</v>
      </c>
      <c r="H28" s="58">
        <v>661806.84</v>
      </c>
      <c r="I28" s="58"/>
      <c r="J28" s="58"/>
      <c r="K28" s="5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1" t="s">
        <v>52</v>
      </c>
      <c r="B29" s="58">
        <v>560340.91999999993</v>
      </c>
      <c r="C29" s="58">
        <v>285257.58999999997</v>
      </c>
      <c r="D29" s="58">
        <v>738894.49</v>
      </c>
      <c r="E29" s="21"/>
      <c r="F29" s="58">
        <v>580676.35199999996</v>
      </c>
      <c r="G29" s="58">
        <v>247224.83</v>
      </c>
      <c r="H29" s="58">
        <v>693308.35400000005</v>
      </c>
      <c r="I29" s="58"/>
      <c r="J29" s="58"/>
      <c r="K29" s="5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6"/>
      <c r="B31" s="70"/>
      <c r="C31" s="70"/>
      <c r="D31" s="70"/>
      <c r="E31" s="70"/>
      <c r="F31" s="70"/>
      <c r="G31" s="70"/>
      <c r="H31" s="70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7"/>
      <c r="B33" s="75" t="str">
        <f>"Input Water Produced ("&amp;C10&amp;")"</f>
        <v>Input Water Produced (MGD)</v>
      </c>
      <c r="C33" s="75"/>
      <c r="D33" s="75"/>
      <c r="E33" s="75"/>
      <c r="F33" s="75"/>
      <c r="G33" s="75"/>
      <c r="H33" s="7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7"/>
      <c r="B34" s="69" t="s">
        <v>20</v>
      </c>
      <c r="C34" s="69"/>
      <c r="D34" s="69"/>
      <c r="E34" s="69"/>
      <c r="F34" s="69"/>
      <c r="G34" s="69"/>
      <c r="H34" s="69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7"/>
      <c r="B35" s="34"/>
      <c r="C35" s="38" t="s">
        <v>3</v>
      </c>
      <c r="D35" s="39" t="s">
        <v>17</v>
      </c>
      <c r="E35" s="40"/>
      <c r="F35" s="39" t="s">
        <v>54</v>
      </c>
      <c r="G35" s="39" t="s">
        <v>55</v>
      </c>
      <c r="H35" s="34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7"/>
      <c r="B36" s="34"/>
      <c r="C36" s="41" t="s">
        <v>53</v>
      </c>
      <c r="D36" s="54">
        <v>47.76</v>
      </c>
      <c r="E36" s="42"/>
      <c r="F36" s="54">
        <v>49.77</v>
      </c>
      <c r="G36" s="54">
        <v>46.27</v>
      </c>
      <c r="H36" s="34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7"/>
      <c r="B37" s="34"/>
      <c r="C37" s="41" t="s">
        <v>8</v>
      </c>
      <c r="D37" s="54">
        <v>50.84</v>
      </c>
      <c r="E37" s="42"/>
      <c r="F37" s="54">
        <v>50.11</v>
      </c>
      <c r="G37" s="54">
        <v>47.36</v>
      </c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7"/>
      <c r="B38" s="34"/>
      <c r="C38" s="41" t="s">
        <v>9</v>
      </c>
      <c r="D38" s="54">
        <v>51.85</v>
      </c>
      <c r="E38" s="42"/>
      <c r="F38" s="54">
        <v>52.27</v>
      </c>
      <c r="G38" s="54">
        <v>46.91</v>
      </c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7"/>
      <c r="B39" s="34"/>
      <c r="C39" s="41" t="s">
        <v>10</v>
      </c>
      <c r="D39" s="54">
        <v>52.78</v>
      </c>
      <c r="E39" s="42"/>
      <c r="F39" s="54">
        <v>49.07</v>
      </c>
      <c r="G39" s="54">
        <v>51.2</v>
      </c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7"/>
      <c r="B40" s="34"/>
      <c r="C40" s="41" t="s">
        <v>2</v>
      </c>
      <c r="D40" s="54">
        <v>57.16</v>
      </c>
      <c r="E40" s="42"/>
      <c r="F40" s="54">
        <v>57.41</v>
      </c>
      <c r="G40" s="54">
        <v>60.29</v>
      </c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7"/>
      <c r="B41" s="34"/>
      <c r="C41" s="41" t="s">
        <v>11</v>
      </c>
      <c r="D41" s="54">
        <v>66.11</v>
      </c>
      <c r="E41" s="42"/>
      <c r="F41" s="54">
        <v>77.05</v>
      </c>
      <c r="G41" s="54">
        <v>73.45</v>
      </c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7"/>
      <c r="B42" s="34"/>
      <c r="C42" s="41" t="s">
        <v>12</v>
      </c>
      <c r="D42" s="54">
        <v>79.53</v>
      </c>
      <c r="E42" s="42"/>
      <c r="F42" s="54">
        <v>80.48</v>
      </c>
      <c r="G42" s="54">
        <v>63.9</v>
      </c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7"/>
      <c r="B43" s="34"/>
      <c r="C43" s="41" t="s">
        <v>13</v>
      </c>
      <c r="D43" s="54">
        <v>77.55</v>
      </c>
      <c r="E43" s="42"/>
      <c r="F43" s="54">
        <v>79.290000000000006</v>
      </c>
      <c r="G43" s="5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7"/>
      <c r="B44" s="34"/>
      <c r="C44" s="56" t="s">
        <v>49</v>
      </c>
      <c r="D44" s="57">
        <v>69.930000000000007</v>
      </c>
      <c r="E44" s="28"/>
      <c r="F44" s="57">
        <v>71.41</v>
      </c>
      <c r="G44" s="57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7"/>
      <c r="B45" s="34"/>
      <c r="C45" s="41" t="s">
        <v>50</v>
      </c>
      <c r="D45" s="59">
        <v>58.57</v>
      </c>
      <c r="E45" s="28"/>
      <c r="F45" s="59">
        <v>54.66</v>
      </c>
      <c r="G45" s="59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7"/>
      <c r="B46" s="34"/>
      <c r="C46" s="41" t="s">
        <v>51</v>
      </c>
      <c r="D46" s="59">
        <v>51.34</v>
      </c>
      <c r="E46" s="28"/>
      <c r="F46" s="59">
        <v>47.44</v>
      </c>
      <c r="G46" s="59"/>
      <c r="H46" s="28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7"/>
      <c r="B47" s="34"/>
      <c r="C47" s="41" t="s">
        <v>52</v>
      </c>
      <c r="D47" s="59">
        <v>49.72</v>
      </c>
      <c r="E47" s="28"/>
      <c r="F47" s="59">
        <v>45.95</v>
      </c>
      <c r="G47" s="59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4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4"/>
      <c r="B72" s="34"/>
      <c r="C72" s="34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4"/>
      <c r="B73" s="34"/>
      <c r="C73" s="34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4"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view="pageBreakPreview" topLeftCell="A4" zoomScale="90" zoomScaleNormal="100" zoomScaleSheetLayoutView="90" workbookViewId="0">
      <selection activeCell="M17" sqref="M17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" x14ac:dyDescent="0.35">
      <c r="A3" s="34"/>
      <c r="B3" s="45" t="s">
        <v>25</v>
      </c>
      <c r="C3" s="34"/>
      <c r="D3" s="34"/>
      <c r="E3" s="34"/>
      <c r="F3" s="34"/>
      <c r="G3" s="60" t="s">
        <v>56</v>
      </c>
      <c r="H3" s="61"/>
      <c r="I3" s="61"/>
      <c r="J3" s="61"/>
      <c r="K3" s="61"/>
      <c r="L3" s="61"/>
      <c r="M3" s="61"/>
      <c r="N3" s="61"/>
      <c r="O3" s="61"/>
      <c r="P3" s="61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ht="18" x14ac:dyDescent="0.35">
      <c r="A4" s="34"/>
      <c r="B4" s="34"/>
      <c r="C4" s="34"/>
      <c r="D4" s="34"/>
      <c r="E4" s="34"/>
      <c r="F4" s="34"/>
      <c r="G4" s="60" t="s">
        <v>57</v>
      </c>
      <c r="H4" s="61"/>
      <c r="I4" s="61"/>
      <c r="J4" s="61"/>
      <c r="K4" s="61"/>
      <c r="L4" s="61"/>
      <c r="M4" s="61"/>
      <c r="N4" s="61"/>
      <c r="O4" s="61"/>
      <c r="P4" s="61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3">
      <c r="A5" s="34"/>
      <c r="B5" s="34"/>
      <c r="C5" s="34" t="s">
        <v>26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12</v>
      </c>
      <c r="E8" s="26">
        <v>6883817.8600000003</v>
      </c>
      <c r="G8" s="26">
        <v>1390694.91</v>
      </c>
      <c r="H8" s="50"/>
      <c r="I8" s="48">
        <v>578401.16</v>
      </c>
      <c r="K8" s="26">
        <v>386460.96</v>
      </c>
      <c r="M8" s="26">
        <v>2694953.67</v>
      </c>
      <c r="O8" s="26">
        <f>SUM(E8,G8,I8,K8,M8)</f>
        <v>11934328.560000001</v>
      </c>
      <c r="P8" s="8"/>
      <c r="V8" s="31"/>
      <c r="W8" s="31"/>
      <c r="X8" s="31"/>
      <c r="Y8" s="31"/>
      <c r="Z8" s="31"/>
    </row>
    <row r="9" spans="1:26" x14ac:dyDescent="0.3">
      <c r="C9" s="51" t="s">
        <v>27</v>
      </c>
      <c r="D9" s="25"/>
      <c r="E9" s="52" t="s">
        <v>28</v>
      </c>
      <c r="F9" s="52"/>
      <c r="G9" s="52" t="s">
        <v>43</v>
      </c>
      <c r="H9" s="52"/>
      <c r="I9" s="52" t="s">
        <v>44</v>
      </c>
      <c r="J9" s="52"/>
      <c r="K9" s="52" t="s">
        <v>45</v>
      </c>
      <c r="L9" s="52"/>
      <c r="M9" s="52" t="s">
        <v>29</v>
      </c>
      <c r="N9" s="52"/>
      <c r="O9" s="52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11</v>
      </c>
      <c r="E12" s="26">
        <v>6409388.3899999997</v>
      </c>
      <c r="G12" s="26">
        <v>936535.06</v>
      </c>
      <c r="H12" s="50"/>
      <c r="I12" s="48">
        <v>482260.24</v>
      </c>
      <c r="K12" s="26">
        <v>767562.4</v>
      </c>
      <c r="M12" s="26">
        <v>2301462.6</v>
      </c>
      <c r="O12" s="26">
        <f>SUM(E12,G12,I12,K12,M12)</f>
        <v>10897208.689999999</v>
      </c>
      <c r="P12" s="8"/>
      <c r="V12" s="31"/>
      <c r="W12" s="31"/>
      <c r="X12" s="31"/>
      <c r="Y12" s="31"/>
      <c r="Z12" s="31"/>
    </row>
    <row r="13" spans="1:26" x14ac:dyDescent="0.3">
      <c r="C13" s="52" t="s">
        <v>31</v>
      </c>
      <c r="D13" s="25"/>
      <c r="E13" s="52" t="s">
        <v>28</v>
      </c>
      <c r="F13" s="52"/>
      <c r="G13" s="52" t="s">
        <v>43</v>
      </c>
      <c r="H13" s="52"/>
      <c r="I13" s="52" t="s">
        <v>44</v>
      </c>
      <c r="J13" s="52"/>
      <c r="K13" s="52" t="s">
        <v>45</v>
      </c>
      <c r="L13" s="52"/>
      <c r="M13" s="52" t="s">
        <v>29</v>
      </c>
      <c r="N13" s="52"/>
      <c r="O13" s="52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12</v>
      </c>
      <c r="E16" s="26">
        <v>8163307.9699999997</v>
      </c>
      <c r="G16" s="26">
        <v>917447.5</v>
      </c>
      <c r="H16" s="50">
        <v>430530.69</v>
      </c>
      <c r="I16" s="48">
        <v>450536.39</v>
      </c>
      <c r="K16" s="26">
        <v>320084.90999999997</v>
      </c>
      <c r="M16" s="26">
        <v>1580246.04</v>
      </c>
      <c r="O16" s="26">
        <f>SUM(E16,G16,I16,K16,M16)</f>
        <v>11431622.809999999</v>
      </c>
      <c r="P16" s="8"/>
      <c r="V16" s="31"/>
      <c r="W16" s="31"/>
      <c r="X16" s="31"/>
      <c r="Y16" s="31"/>
      <c r="Z16" s="31"/>
    </row>
    <row r="17" spans="1:26" x14ac:dyDescent="0.3">
      <c r="C17" s="52" t="s">
        <v>32</v>
      </c>
      <c r="D17" s="25"/>
      <c r="E17" s="52" t="s">
        <v>28</v>
      </c>
      <c r="F17" s="52"/>
      <c r="G17" s="52" t="s">
        <v>43</v>
      </c>
      <c r="H17" s="52"/>
      <c r="I17" s="52" t="s">
        <v>44</v>
      </c>
      <c r="J17" s="52"/>
      <c r="K17" s="52" t="s">
        <v>45</v>
      </c>
      <c r="L17" s="52"/>
      <c r="M17" s="52" t="s">
        <v>29</v>
      </c>
      <c r="N17" s="52"/>
      <c r="O17" s="52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11</v>
      </c>
      <c r="E20" s="26">
        <v>5694262.04</v>
      </c>
      <c r="G20" s="26">
        <v>573419</v>
      </c>
      <c r="H20" s="50">
        <v>430530.69</v>
      </c>
      <c r="I20" s="48">
        <v>568840.68000000005</v>
      </c>
      <c r="K20" s="26">
        <v>355588.71</v>
      </c>
      <c r="M20" s="26">
        <v>1473821.62</v>
      </c>
      <c r="O20" s="26">
        <f>SUM(E20,G20,I20,K20,M20)</f>
        <v>8665932.0500000007</v>
      </c>
      <c r="P20" s="8"/>
      <c r="V20" s="31"/>
      <c r="W20" s="31"/>
      <c r="X20" s="31"/>
      <c r="Y20" s="31"/>
      <c r="Z20" s="31"/>
    </row>
    <row r="21" spans="1:26" x14ac:dyDescent="0.3">
      <c r="C21" s="52" t="s">
        <v>33</v>
      </c>
      <c r="D21" s="25"/>
      <c r="E21" s="52" t="s">
        <v>28</v>
      </c>
      <c r="F21" s="52"/>
      <c r="G21" s="52" t="s">
        <v>43</v>
      </c>
      <c r="H21" s="52"/>
      <c r="I21" s="52" t="s">
        <v>44</v>
      </c>
      <c r="J21" s="52"/>
      <c r="K21" s="52" t="s">
        <v>45</v>
      </c>
      <c r="L21" s="52"/>
      <c r="M21" s="52" t="s">
        <v>29</v>
      </c>
      <c r="N21" s="52"/>
      <c r="O21" s="52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4"/>
      <c r="B24" s="45" t="s">
        <v>34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3">
      <c r="A26" s="34"/>
      <c r="B26" s="34"/>
      <c r="C26" s="34" t="s">
        <v>35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3">
      <c r="A29" s="46"/>
      <c r="B29" s="46"/>
      <c r="C29" s="24" t="s">
        <v>10</v>
      </c>
      <c r="D29" s="46"/>
      <c r="E29" s="20" t="s">
        <v>46</v>
      </c>
      <c r="F29" s="46"/>
      <c r="G29" s="26" t="s">
        <v>46</v>
      </c>
      <c r="H29" s="48"/>
      <c r="I29" s="48"/>
      <c r="J29" s="4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3"/>
      <c r="L30" s="43"/>
      <c r="M30" s="43"/>
      <c r="N30" s="43"/>
      <c r="O30" s="43"/>
      <c r="P30" s="43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3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8"/>
      <c r="I33" s="48"/>
      <c r="J33" s="25"/>
      <c r="K33" s="43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3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3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3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8"/>
      <c r="I37" s="48"/>
      <c r="J37" s="25"/>
      <c r="K37" s="43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3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3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3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8"/>
      <c r="I41" s="48"/>
      <c r="J41" s="25"/>
      <c r="K41" s="43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3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3"/>
      <c r="L43" s="31"/>
      <c r="M43" s="31"/>
      <c r="N43" s="31"/>
      <c r="O43" s="31"/>
      <c r="V43" s="31"/>
      <c r="W43" s="31"/>
      <c r="X43" s="31"/>
    </row>
    <row r="44" spans="1:24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" x14ac:dyDescent="0.35">
      <c r="A45" s="34"/>
      <c r="B45" s="45" t="s">
        <v>38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55"/>
      <c r="N45" s="31"/>
      <c r="O45" s="31"/>
      <c r="V45" s="31"/>
      <c r="W45" s="31"/>
      <c r="X45" s="31"/>
    </row>
    <row r="46" spans="1:24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3">
      <c r="A47" s="34"/>
      <c r="B47" s="34"/>
      <c r="C47" s="34" t="s">
        <v>39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12</v>
      </c>
      <c r="D50" s="25"/>
      <c r="E50" s="62">
        <v>6539522.8799999999</v>
      </c>
      <c r="F50" s="25"/>
      <c r="G50" s="24" t="s">
        <v>11</v>
      </c>
      <c r="H50" s="49"/>
      <c r="I50" s="49"/>
      <c r="J50" s="25"/>
      <c r="K50" s="62">
        <v>6610727.6299999999</v>
      </c>
      <c r="M50" s="31"/>
      <c r="N50" s="31"/>
      <c r="O50" s="31"/>
      <c r="V50" s="31"/>
      <c r="W50" s="31"/>
      <c r="X50" s="31"/>
    </row>
    <row r="51" spans="1:24" x14ac:dyDescent="0.3">
      <c r="C51" s="52" t="s">
        <v>27</v>
      </c>
      <c r="D51" s="25"/>
      <c r="E51" s="53" t="s">
        <v>40</v>
      </c>
      <c r="F51" s="25"/>
      <c r="G51" s="52" t="s">
        <v>31</v>
      </c>
      <c r="H51" s="25"/>
      <c r="I51" s="25"/>
      <c r="J51" s="25"/>
      <c r="K51" s="53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58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12</v>
      </c>
      <c r="D55" s="25"/>
      <c r="E55" s="26">
        <v>6550727.4500000002</v>
      </c>
      <c r="F55" s="25"/>
      <c r="G55" s="24" t="s">
        <v>11</v>
      </c>
      <c r="H55" s="49"/>
      <c r="I55" s="49"/>
      <c r="J55" s="25"/>
      <c r="K55" s="26">
        <v>5688248.1399999997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3" t="s">
        <v>41</v>
      </c>
      <c r="D56" s="52"/>
      <c r="E56" s="53" t="s">
        <v>40</v>
      </c>
      <c r="F56" s="52"/>
      <c r="G56" s="53" t="s">
        <v>42</v>
      </c>
      <c r="H56" s="53"/>
      <c r="I56" s="53"/>
      <c r="J56" s="52"/>
      <c r="K56" s="53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2020-10-16T13:51:25Z</cp:lastPrinted>
  <dcterms:created xsi:type="dcterms:W3CDTF">2020-04-08T14:34:01Z</dcterms:created>
  <dcterms:modified xsi:type="dcterms:W3CDTF">2021-08-13T18:57:00Z</dcterms:modified>
</cp:coreProperties>
</file>